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UMIF Basic" sheetId="1" r:id="rId1"/>
    <sheet name="SUMIF Advanced" sheetId="2" r:id="rId2"/>
  </sheets>
  <definedNames/>
  <calcPr fullCalcOnLoad="1"/>
</workbook>
</file>

<file path=xl/sharedStrings.xml><?xml version="1.0" encoding="utf-8"?>
<sst xmlns="http://schemas.openxmlformats.org/spreadsheetml/2006/main" count="191" uniqueCount="77">
  <si>
    <t>Don</t>
  </si>
  <si>
    <t>Pam</t>
  </si>
  <si>
    <t>Donaldson</t>
  </si>
  <si>
    <t>Rich</t>
  </si>
  <si>
    <t>Larry</t>
  </si>
  <si>
    <t>E, Donald</t>
  </si>
  <si>
    <t>Employee</t>
  </si>
  <si>
    <t>Sales</t>
  </si>
  <si>
    <t>#</t>
  </si>
  <si>
    <t>Total Sales</t>
  </si>
  <si>
    <t>All Categories 500001 and 500002:</t>
  </si>
  <si>
    <t>8/31/2004 thru 08/31/2005</t>
  </si>
  <si>
    <t>PSGL</t>
  </si>
  <si>
    <t>Category</t>
  </si>
  <si>
    <t>Full Name - Reversed</t>
  </si>
  <si>
    <t>Approved</t>
  </si>
  <si>
    <t>Rpt</t>
  </si>
  <si>
    <t>Employee Id</t>
  </si>
  <si>
    <t>Units</t>
  </si>
  <si>
    <t>Amount</t>
  </si>
  <si>
    <t>Provider</t>
  </si>
  <si>
    <t>Description</t>
  </si>
  <si>
    <t>Car Personal - Mileage</t>
  </si>
  <si>
    <t>Or, Ernie</t>
  </si>
  <si>
    <t>00001</t>
  </si>
  <si>
    <t>car</t>
  </si>
  <si>
    <t>Travel during annual conference</t>
  </si>
  <si>
    <t>Pooh, W</t>
  </si>
  <si>
    <t>00002</t>
  </si>
  <si>
    <t>My car</t>
  </si>
  <si>
    <t>Round trip to Sacramento</t>
  </si>
  <si>
    <t>Robbins, Chris</t>
  </si>
  <si>
    <t>00003</t>
  </si>
  <si>
    <t>Super Shuttle</t>
  </si>
  <si>
    <t>Annual conference</t>
  </si>
  <si>
    <t>Airport Express</t>
  </si>
  <si>
    <t>Weekly sales call</t>
  </si>
  <si>
    <t>Lump, Heffa</t>
  </si>
  <si>
    <t>00004</t>
  </si>
  <si>
    <t>Personal vehicle</t>
  </si>
  <si>
    <t>Mileage from SFO</t>
  </si>
  <si>
    <t>Personal Vehicle</t>
  </si>
  <si>
    <t>Mileage to SFO</t>
  </si>
  <si>
    <t>Airport Transportation</t>
  </si>
  <si>
    <t>Abbot, R</t>
  </si>
  <si>
    <t>00005</t>
  </si>
  <si>
    <t>Basic SUMIF and COUNTIF</t>
  </si>
  <si>
    <t>Example Data Set</t>
  </si>
  <si>
    <t>Name</t>
  </si>
  <si>
    <t>Total Amount</t>
  </si>
  <si>
    <t># Entries</t>
  </si>
  <si>
    <t>Summary</t>
  </si>
  <si>
    <t>Advanced SUMIF and COUNTIF</t>
  </si>
  <si>
    <t>With Wildcards</t>
  </si>
  <si>
    <t>COUNTIF($B$5:$B$10,"don")</t>
  </si>
  <si>
    <t>COUNTIF($B$5:$B$10,"don*")</t>
  </si>
  <si>
    <t>COUNTIF($B$5:$B$10,"*don*")</t>
  </si>
  <si>
    <t>123</t>
  </si>
  <si>
    <t>With Multiple Equalities</t>
  </si>
  <si>
    <t>Contains A or B?</t>
  </si>
  <si>
    <t>Matching Against Numbers</t>
  </si>
  <si>
    <t>Contains 1 or 2?</t>
  </si>
  <si>
    <t>Works because value starts with a '</t>
  </si>
  <si>
    <t>Formatted as a number, doesn't work</t>
  </si>
  <si>
    <t>Formatted as text, still doesn't work</t>
  </si>
  <si>
    <t>Albert</t>
  </si>
  <si>
    <t>Beatrice</t>
  </si>
  <si>
    <t>Chuck</t>
  </si>
  <si>
    <t>Fett</t>
  </si>
  <si>
    <t>Greta</t>
  </si>
  <si>
    <t>With Inequalities</t>
  </si>
  <si>
    <t>Inequalities with Dates</t>
  </si>
  <si>
    <t># Sales &gt; $500.00</t>
  </si>
  <si>
    <t>$ Sales &gt; $500.00</t>
  </si>
  <si>
    <t># Weeks &gt; 2/1/08</t>
  </si>
  <si>
    <t>Week</t>
  </si>
  <si>
    <t>Sales &gt; 2/1/08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</si>
</sst>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###,###,##0.00"/>
    <numFmt numFmtId="167" formatCode="##,##0.00"/>
    <numFmt numFmtId="168" formatCode="00000000"/>
    <numFmt numFmtId="169" formatCode="###,##0.00"/>
    <numFmt numFmtId="170" formatCode="m/d/yyyy"/>
    <numFmt numFmtId="171" formatCode="_(* #,##0.0_);_(* \(#,##0.0\);_(* &quot;-&quot;??_);_(@_)"/>
    <numFmt numFmtId="172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165" fontId="0" fillId="0" borderId="1" xfId="17" applyNumberFormat="1" applyBorder="1" applyAlignment="1">
      <alignment/>
    </xf>
    <xf numFmtId="1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44" fontId="0" fillId="0" borderId="1" xfId="17" applyBorder="1" applyAlignment="1">
      <alignment vertical="top"/>
    </xf>
    <xf numFmtId="172" fontId="0" fillId="0" borderId="1" xfId="15" applyNumberFormat="1" applyBorder="1" applyAlignment="1">
      <alignment vertical="top"/>
    </xf>
    <xf numFmtId="0" fontId="0" fillId="0" borderId="1" xfId="0" applyBorder="1" applyAlignment="1" quotePrefix="1">
      <alignment/>
    </xf>
    <xf numFmtId="44" fontId="0" fillId="0" borderId="0" xfId="17" applyAlignment="1">
      <alignment/>
    </xf>
    <xf numFmtId="44" fontId="0" fillId="0" borderId="1" xfId="17" applyBorder="1" applyAlignment="1">
      <alignment/>
    </xf>
    <xf numFmtId="44" fontId="0" fillId="0" borderId="1" xfId="17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12" customWidth="1"/>
    <col min="2" max="2" width="13.57421875" style="10" customWidth="1"/>
    <col min="3" max="3" width="20.140625" style="10" bestFit="1" customWidth="1"/>
    <col min="4" max="4" width="19.140625" style="10" bestFit="1" customWidth="1"/>
    <col min="5" max="5" width="10.140625" style="10" bestFit="1" customWidth="1"/>
    <col min="6" max="6" width="3.8515625" style="10" bestFit="1" customWidth="1"/>
    <col min="7" max="7" width="11.28125" style="10" bestFit="1" customWidth="1"/>
    <col min="8" max="8" width="5.28125" style="10" bestFit="1" customWidth="1"/>
    <col min="9" max="9" width="7.421875" style="10" bestFit="1" customWidth="1"/>
    <col min="10" max="10" width="15.140625" style="10" bestFit="1" customWidth="1"/>
    <col min="11" max="11" width="27.421875" style="10" bestFit="1" customWidth="1"/>
    <col min="12" max="16384" width="9.140625" style="10" customWidth="1"/>
  </cols>
  <sheetData>
    <row r="1" ht="18">
      <c r="A1" s="9" t="s">
        <v>46</v>
      </c>
    </row>
    <row r="2" ht="12.75">
      <c r="A2" s="11"/>
    </row>
    <row r="3" ht="12.75">
      <c r="A3" s="12" t="s">
        <v>51</v>
      </c>
    </row>
    <row r="4" spans="1:4" ht="12.75">
      <c r="A4" s="11"/>
      <c r="B4" s="13" t="s">
        <v>48</v>
      </c>
      <c r="C4" s="13" t="s">
        <v>49</v>
      </c>
      <c r="D4" s="13" t="s">
        <v>50</v>
      </c>
    </row>
    <row r="5" spans="1:4" ht="12.75">
      <c r="A5" s="11"/>
      <c r="B5" s="14" t="s">
        <v>23</v>
      </c>
      <c r="C5" s="15">
        <f>SUMIF($D$15:$D$41,$B5,$I$15:$I$41)</f>
        <v>376.65</v>
      </c>
      <c r="D5" s="16">
        <f>COUNTIF($D$15:$D$41,$B5)</f>
        <v>1</v>
      </c>
    </row>
    <row r="6" spans="1:4" ht="12.75">
      <c r="A6" s="11"/>
      <c r="B6" s="14" t="s">
        <v>27</v>
      </c>
      <c r="C6" s="15">
        <f>SUMIF($D$15:$D$41,$B6,$I$15:$I$41)</f>
        <v>77.18</v>
      </c>
      <c r="D6" s="16">
        <f>COUNTIF($D$15:$D$41,$B6)</f>
        <v>3</v>
      </c>
    </row>
    <row r="7" spans="1:4" ht="12.75">
      <c r="A7" s="11"/>
      <c r="B7" s="14" t="s">
        <v>31</v>
      </c>
      <c r="C7" s="15">
        <f>SUMIF($D$15:$D$41,$B7,$I$15:$I$41)</f>
        <v>82.53</v>
      </c>
      <c r="D7" s="16">
        <f>COUNTIF($D$15:$D$41,$B7)</f>
        <v>3</v>
      </c>
    </row>
    <row r="8" spans="1:4" ht="12.75">
      <c r="A8" s="11"/>
      <c r="B8" s="14" t="s">
        <v>37</v>
      </c>
      <c r="C8" s="15">
        <f>SUMIF($D$15:$D$41,$B8,$I$15:$I$41)</f>
        <v>225</v>
      </c>
      <c r="D8" s="16">
        <f>COUNTIF($D$15:$D$41,$B8)</f>
        <v>12</v>
      </c>
    </row>
    <row r="9" spans="1:4" ht="12.75">
      <c r="A9" s="11"/>
      <c r="B9" s="14" t="s">
        <v>44</v>
      </c>
      <c r="C9" s="15">
        <f>SUMIF($D$15:$D$41,$B9,$I$15:$I$41)</f>
        <v>153</v>
      </c>
      <c r="D9" s="16">
        <f>COUNTIF($D$15:$D$41,$B9)</f>
        <v>8</v>
      </c>
    </row>
    <row r="10" ht="12.75">
      <c r="A10" s="11"/>
    </row>
    <row r="11" ht="12.75">
      <c r="A11" s="12" t="s">
        <v>47</v>
      </c>
    </row>
    <row r="12" spans="2:11" ht="12.75">
      <c r="B12" s="1" t="s">
        <v>10</v>
      </c>
      <c r="C12" s="1"/>
      <c r="D12" s="1"/>
      <c r="E12" s="1"/>
      <c r="F12" s="1"/>
      <c r="G12" s="1"/>
      <c r="H12" s="1"/>
      <c r="I12" s="1"/>
      <c r="J12" s="1"/>
      <c r="K12" s="1"/>
    </row>
    <row r="13" spans="2:11" ht="12.75">
      <c r="B13" s="6" t="s">
        <v>11</v>
      </c>
      <c r="C13" s="1"/>
      <c r="D13" s="1"/>
      <c r="E13" s="1"/>
      <c r="F13" s="1"/>
      <c r="G13" s="1"/>
      <c r="H13" s="1"/>
      <c r="I13" s="1"/>
      <c r="J13" s="1"/>
      <c r="K13" s="1"/>
    </row>
    <row r="14" spans="2:11" ht="12.75">
      <c r="B14" s="1" t="s">
        <v>12</v>
      </c>
      <c r="C14" s="1" t="s">
        <v>13</v>
      </c>
      <c r="D14" s="1" t="s">
        <v>14</v>
      </c>
      <c r="E14" s="1" t="s">
        <v>15</v>
      </c>
      <c r="F14" s="1" t="s">
        <v>16</v>
      </c>
      <c r="G14" s="1" t="s">
        <v>17</v>
      </c>
      <c r="H14" s="1" t="s">
        <v>18</v>
      </c>
      <c r="I14" s="1" t="s">
        <v>19</v>
      </c>
      <c r="J14" s="1" t="s">
        <v>20</v>
      </c>
      <c r="K14" s="1" t="s">
        <v>21</v>
      </c>
    </row>
    <row r="15" spans="2:11" ht="12.75">
      <c r="B15" s="1">
        <v>456789</v>
      </c>
      <c r="C15" s="1" t="s">
        <v>22</v>
      </c>
      <c r="D15" s="1" t="s">
        <v>23</v>
      </c>
      <c r="E15" s="7">
        <v>38505</v>
      </c>
      <c r="F15" s="1">
        <v>1</v>
      </c>
      <c r="G15" s="8" t="s">
        <v>24</v>
      </c>
      <c r="H15" s="1">
        <v>930</v>
      </c>
      <c r="I15" s="1">
        <v>376.65</v>
      </c>
      <c r="J15" s="1" t="s">
        <v>25</v>
      </c>
      <c r="K15" s="1" t="s">
        <v>26</v>
      </c>
    </row>
    <row r="16" spans="2:11" ht="12.75">
      <c r="B16" s="1">
        <v>456789</v>
      </c>
      <c r="C16" s="1" t="s">
        <v>22</v>
      </c>
      <c r="D16" s="1" t="s">
        <v>27</v>
      </c>
      <c r="E16" s="7">
        <v>38365</v>
      </c>
      <c r="F16" s="1">
        <v>22</v>
      </c>
      <c r="G16" s="8" t="s">
        <v>28</v>
      </c>
      <c r="H16" s="1">
        <v>60</v>
      </c>
      <c r="I16" s="1">
        <v>22.5</v>
      </c>
      <c r="J16" s="1"/>
      <c r="K16" s="1"/>
    </row>
    <row r="17" spans="2:11" ht="12.75">
      <c r="B17" s="1">
        <v>456789</v>
      </c>
      <c r="C17" s="1" t="s">
        <v>22</v>
      </c>
      <c r="D17" s="1" t="s">
        <v>27</v>
      </c>
      <c r="E17" s="7">
        <v>38434</v>
      </c>
      <c r="F17" s="1">
        <v>24</v>
      </c>
      <c r="G17" s="8" t="s">
        <v>28</v>
      </c>
      <c r="H17" s="1">
        <v>65</v>
      </c>
      <c r="I17" s="1">
        <v>26.33</v>
      </c>
      <c r="J17" s="1"/>
      <c r="K17" s="1"/>
    </row>
    <row r="18" spans="2:11" ht="12.75">
      <c r="B18" s="1">
        <v>456789</v>
      </c>
      <c r="C18" s="1" t="s">
        <v>22</v>
      </c>
      <c r="D18" s="1" t="s">
        <v>27</v>
      </c>
      <c r="E18" s="7">
        <v>38455</v>
      </c>
      <c r="F18" s="1">
        <v>25</v>
      </c>
      <c r="G18" s="8" t="s">
        <v>28</v>
      </c>
      <c r="H18" s="1">
        <v>70</v>
      </c>
      <c r="I18" s="1">
        <v>28.35</v>
      </c>
      <c r="J18" s="1" t="s">
        <v>29</v>
      </c>
      <c r="K18" s="1" t="s">
        <v>30</v>
      </c>
    </row>
    <row r="19" spans="2:11" ht="12.75">
      <c r="B19" s="1">
        <v>456789</v>
      </c>
      <c r="C19" s="1" t="s">
        <v>22</v>
      </c>
      <c r="D19" s="1" t="s">
        <v>31</v>
      </c>
      <c r="E19" s="7">
        <v>38301</v>
      </c>
      <c r="F19" s="1">
        <v>10</v>
      </c>
      <c r="G19" s="8" t="s">
        <v>32</v>
      </c>
      <c r="H19" s="1">
        <v>30</v>
      </c>
      <c r="I19" s="1">
        <v>11.25</v>
      </c>
      <c r="J19" s="1" t="s">
        <v>33</v>
      </c>
      <c r="K19" s="1" t="s">
        <v>34</v>
      </c>
    </row>
    <row r="20" spans="2:11" ht="12.75">
      <c r="B20" s="1">
        <v>456789</v>
      </c>
      <c r="C20" s="1" t="s">
        <v>22</v>
      </c>
      <c r="D20" s="1" t="s">
        <v>31</v>
      </c>
      <c r="E20" s="7">
        <v>38429</v>
      </c>
      <c r="F20" s="1">
        <v>12</v>
      </c>
      <c r="G20" s="8" t="s">
        <v>32</v>
      </c>
      <c r="H20" s="1">
        <v>138</v>
      </c>
      <c r="I20" s="1">
        <v>55.89</v>
      </c>
      <c r="J20" s="1" t="s">
        <v>35</v>
      </c>
      <c r="K20" s="1" t="s">
        <v>36</v>
      </c>
    </row>
    <row r="21" spans="2:11" ht="12.75">
      <c r="B21" s="1">
        <v>456789</v>
      </c>
      <c r="C21" s="1" t="s">
        <v>22</v>
      </c>
      <c r="D21" s="1" t="s">
        <v>31</v>
      </c>
      <c r="E21" s="7">
        <v>38496</v>
      </c>
      <c r="F21" s="1">
        <v>13</v>
      </c>
      <c r="G21" s="8" t="s">
        <v>32</v>
      </c>
      <c r="H21" s="1">
        <v>38</v>
      </c>
      <c r="I21" s="1">
        <v>15.39</v>
      </c>
      <c r="J21" s="1"/>
      <c r="K21" s="1"/>
    </row>
    <row r="22" spans="2:11" ht="12.75">
      <c r="B22" s="1">
        <v>456789</v>
      </c>
      <c r="C22" s="1" t="s">
        <v>22</v>
      </c>
      <c r="D22" s="1" t="s">
        <v>37</v>
      </c>
      <c r="E22" s="7">
        <v>38233</v>
      </c>
      <c r="F22" s="1">
        <v>1</v>
      </c>
      <c r="G22" s="8" t="s">
        <v>38</v>
      </c>
      <c r="H22" s="1">
        <v>50</v>
      </c>
      <c r="I22" s="1">
        <v>18.75</v>
      </c>
      <c r="J22" s="1" t="s">
        <v>39</v>
      </c>
      <c r="K22" s="1" t="s">
        <v>40</v>
      </c>
    </row>
    <row r="23" spans="2:11" ht="12.75">
      <c r="B23" s="1">
        <v>456789</v>
      </c>
      <c r="C23" s="1" t="s">
        <v>22</v>
      </c>
      <c r="D23" s="1" t="s">
        <v>37</v>
      </c>
      <c r="E23" s="7">
        <v>38233</v>
      </c>
      <c r="F23" s="1">
        <v>2</v>
      </c>
      <c r="G23" s="8" t="s">
        <v>38</v>
      </c>
      <c r="H23" s="1">
        <v>50</v>
      </c>
      <c r="I23" s="1">
        <v>18.75</v>
      </c>
      <c r="J23" s="1" t="s">
        <v>41</v>
      </c>
      <c r="K23" s="1" t="s">
        <v>42</v>
      </c>
    </row>
    <row r="24" spans="2:11" ht="12.75">
      <c r="B24" s="1">
        <v>456789</v>
      </c>
      <c r="C24" s="1" t="s">
        <v>22</v>
      </c>
      <c r="D24" s="1" t="s">
        <v>37</v>
      </c>
      <c r="E24" s="7">
        <v>38233</v>
      </c>
      <c r="F24" s="1">
        <v>3</v>
      </c>
      <c r="G24" s="8" t="s">
        <v>38</v>
      </c>
      <c r="H24" s="1">
        <v>50</v>
      </c>
      <c r="I24" s="1">
        <v>18.75</v>
      </c>
      <c r="J24" s="1" t="s">
        <v>41</v>
      </c>
      <c r="K24" s="1" t="s">
        <v>40</v>
      </c>
    </row>
    <row r="25" spans="2:11" ht="12.75">
      <c r="B25" s="1">
        <v>456789</v>
      </c>
      <c r="C25" s="1" t="s">
        <v>22</v>
      </c>
      <c r="D25" s="1" t="s">
        <v>37</v>
      </c>
      <c r="E25" s="7">
        <v>38233</v>
      </c>
      <c r="F25" s="1">
        <v>4</v>
      </c>
      <c r="G25" s="8" t="s">
        <v>38</v>
      </c>
      <c r="H25" s="1">
        <v>50</v>
      </c>
      <c r="I25" s="1">
        <v>18.75</v>
      </c>
      <c r="J25" s="1" t="s">
        <v>41</v>
      </c>
      <c r="K25" s="1" t="s">
        <v>42</v>
      </c>
    </row>
    <row r="26" spans="2:11" ht="12.75">
      <c r="B26" s="1">
        <v>456789</v>
      </c>
      <c r="C26" s="1" t="s">
        <v>22</v>
      </c>
      <c r="D26" s="1" t="s">
        <v>37</v>
      </c>
      <c r="E26" s="7">
        <v>38246</v>
      </c>
      <c r="F26" s="1">
        <v>5</v>
      </c>
      <c r="G26" s="8" t="s">
        <v>38</v>
      </c>
      <c r="H26" s="1">
        <v>50</v>
      </c>
      <c r="I26" s="1">
        <v>18.75</v>
      </c>
      <c r="J26" s="1" t="s">
        <v>41</v>
      </c>
      <c r="K26" s="1" t="s">
        <v>40</v>
      </c>
    </row>
    <row r="27" spans="2:11" ht="12.75">
      <c r="B27" s="1">
        <v>456789</v>
      </c>
      <c r="C27" s="1" t="s">
        <v>22</v>
      </c>
      <c r="D27" s="1" t="s">
        <v>37</v>
      </c>
      <c r="E27" s="7">
        <v>38246</v>
      </c>
      <c r="F27" s="1">
        <v>6</v>
      </c>
      <c r="G27" s="8" t="s">
        <v>38</v>
      </c>
      <c r="H27" s="1">
        <v>50</v>
      </c>
      <c r="I27" s="1">
        <v>18.75</v>
      </c>
      <c r="J27" s="1" t="s">
        <v>41</v>
      </c>
      <c r="K27" s="1" t="s">
        <v>42</v>
      </c>
    </row>
    <row r="28" spans="2:11" ht="12.75">
      <c r="B28" s="1">
        <v>456789</v>
      </c>
      <c r="C28" s="1" t="s">
        <v>22</v>
      </c>
      <c r="D28" s="1" t="s">
        <v>37</v>
      </c>
      <c r="E28" s="7">
        <v>38301</v>
      </c>
      <c r="F28" s="1">
        <v>7</v>
      </c>
      <c r="G28" s="8" t="s">
        <v>38</v>
      </c>
      <c r="H28" s="1">
        <v>50</v>
      </c>
      <c r="I28" s="1">
        <v>18.75</v>
      </c>
      <c r="J28" s="1" t="s">
        <v>41</v>
      </c>
      <c r="K28" s="1" t="s">
        <v>43</v>
      </c>
    </row>
    <row r="29" spans="2:11" ht="12.75">
      <c r="B29" s="1">
        <v>456789</v>
      </c>
      <c r="C29" s="1" t="s">
        <v>22</v>
      </c>
      <c r="D29" s="1" t="s">
        <v>37</v>
      </c>
      <c r="E29" s="7">
        <v>38301</v>
      </c>
      <c r="F29" s="1">
        <v>8</v>
      </c>
      <c r="G29" s="8" t="s">
        <v>38</v>
      </c>
      <c r="H29" s="1">
        <v>50</v>
      </c>
      <c r="I29" s="1">
        <v>18.75</v>
      </c>
      <c r="J29" s="1" t="s">
        <v>41</v>
      </c>
      <c r="K29" s="1" t="s">
        <v>43</v>
      </c>
    </row>
    <row r="30" spans="2:11" ht="12.75">
      <c r="B30" s="1">
        <v>456789</v>
      </c>
      <c r="C30" s="1" t="s">
        <v>22</v>
      </c>
      <c r="D30" s="1" t="s">
        <v>37</v>
      </c>
      <c r="E30" s="7">
        <v>38301</v>
      </c>
      <c r="F30" s="1">
        <v>9</v>
      </c>
      <c r="G30" s="8" t="s">
        <v>38</v>
      </c>
      <c r="H30" s="1">
        <v>50</v>
      </c>
      <c r="I30" s="1">
        <v>18.75</v>
      </c>
      <c r="J30" s="1" t="s">
        <v>41</v>
      </c>
      <c r="K30" s="1" t="s">
        <v>43</v>
      </c>
    </row>
    <row r="31" spans="2:11" ht="12.75">
      <c r="B31" s="1">
        <v>456789</v>
      </c>
      <c r="C31" s="1" t="s">
        <v>22</v>
      </c>
      <c r="D31" s="1" t="s">
        <v>37</v>
      </c>
      <c r="E31" s="7">
        <v>38301</v>
      </c>
      <c r="F31" s="1">
        <v>10</v>
      </c>
      <c r="G31" s="8" t="s">
        <v>38</v>
      </c>
      <c r="H31" s="1">
        <v>50</v>
      </c>
      <c r="I31" s="1">
        <v>18.75</v>
      </c>
      <c r="J31" s="1" t="s">
        <v>41</v>
      </c>
      <c r="K31" s="1" t="s">
        <v>43</v>
      </c>
    </row>
    <row r="32" spans="2:11" ht="12.75">
      <c r="B32" s="1">
        <v>456789</v>
      </c>
      <c r="C32" s="1" t="s">
        <v>22</v>
      </c>
      <c r="D32" s="1" t="s">
        <v>37</v>
      </c>
      <c r="E32" s="7">
        <v>38320</v>
      </c>
      <c r="F32" s="1">
        <v>11</v>
      </c>
      <c r="G32" s="8" t="s">
        <v>38</v>
      </c>
      <c r="H32" s="1">
        <v>50</v>
      </c>
      <c r="I32" s="1">
        <v>18.75</v>
      </c>
      <c r="J32" s="1" t="s">
        <v>41</v>
      </c>
      <c r="K32" s="1" t="s">
        <v>43</v>
      </c>
    </row>
    <row r="33" spans="2:11" ht="12.75">
      <c r="B33" s="1">
        <v>456789</v>
      </c>
      <c r="C33" s="1" t="s">
        <v>22</v>
      </c>
      <c r="D33" s="1" t="s">
        <v>37</v>
      </c>
      <c r="E33" s="7">
        <v>38320</v>
      </c>
      <c r="F33" s="1">
        <v>12</v>
      </c>
      <c r="G33" s="8" t="s">
        <v>38</v>
      </c>
      <c r="H33" s="1">
        <v>50</v>
      </c>
      <c r="I33" s="1">
        <v>18.75</v>
      </c>
      <c r="J33" s="1" t="s">
        <v>41</v>
      </c>
      <c r="K33" s="1" t="s">
        <v>43</v>
      </c>
    </row>
    <row r="34" spans="2:11" ht="12.75">
      <c r="B34" s="1">
        <v>456789</v>
      </c>
      <c r="C34" s="1" t="s">
        <v>22</v>
      </c>
      <c r="D34" s="1" t="s">
        <v>44</v>
      </c>
      <c r="E34" s="7">
        <v>38328</v>
      </c>
      <c r="F34" s="1">
        <v>1</v>
      </c>
      <c r="G34" s="8" t="s">
        <v>45</v>
      </c>
      <c r="H34" s="1">
        <v>50</v>
      </c>
      <c r="I34" s="1">
        <v>18.75</v>
      </c>
      <c r="J34" s="1" t="s">
        <v>41</v>
      </c>
      <c r="K34" s="1" t="s">
        <v>43</v>
      </c>
    </row>
    <row r="35" spans="2:11" ht="12.75">
      <c r="B35" s="1">
        <v>456789</v>
      </c>
      <c r="C35" s="1" t="s">
        <v>22</v>
      </c>
      <c r="D35" s="1" t="s">
        <v>44</v>
      </c>
      <c r="E35" s="7">
        <v>38328</v>
      </c>
      <c r="F35" s="1">
        <v>2</v>
      </c>
      <c r="G35" s="8" t="s">
        <v>45</v>
      </c>
      <c r="H35" s="1">
        <v>50</v>
      </c>
      <c r="I35" s="1">
        <v>18.75</v>
      </c>
      <c r="J35" s="1" t="s">
        <v>41</v>
      </c>
      <c r="K35" s="1" t="s">
        <v>43</v>
      </c>
    </row>
    <row r="36" spans="2:11" ht="12.75">
      <c r="B36" s="1">
        <v>456789</v>
      </c>
      <c r="C36" s="1" t="s">
        <v>22</v>
      </c>
      <c r="D36" s="1" t="s">
        <v>44</v>
      </c>
      <c r="E36" s="7">
        <v>38334</v>
      </c>
      <c r="F36" s="1">
        <v>3</v>
      </c>
      <c r="G36" s="8" t="s">
        <v>45</v>
      </c>
      <c r="H36" s="1">
        <v>50</v>
      </c>
      <c r="I36" s="1">
        <v>18.75</v>
      </c>
      <c r="J36" s="1" t="s">
        <v>41</v>
      </c>
      <c r="K36" s="1" t="s">
        <v>43</v>
      </c>
    </row>
    <row r="37" spans="2:11" ht="12.75">
      <c r="B37" s="1">
        <v>456789</v>
      </c>
      <c r="C37" s="1" t="s">
        <v>22</v>
      </c>
      <c r="D37" s="1" t="s">
        <v>44</v>
      </c>
      <c r="E37" s="7">
        <v>38334</v>
      </c>
      <c r="F37" s="1">
        <v>4</v>
      </c>
      <c r="G37" s="8" t="s">
        <v>45</v>
      </c>
      <c r="H37" s="1">
        <v>50</v>
      </c>
      <c r="I37" s="1">
        <v>18.75</v>
      </c>
      <c r="J37" s="1" t="s">
        <v>41</v>
      </c>
      <c r="K37" s="1" t="s">
        <v>43</v>
      </c>
    </row>
    <row r="38" spans="2:11" ht="12.75">
      <c r="B38" s="1">
        <v>456789</v>
      </c>
      <c r="C38" s="1" t="s">
        <v>22</v>
      </c>
      <c r="D38" s="1" t="s">
        <v>44</v>
      </c>
      <c r="E38" s="7">
        <v>38342</v>
      </c>
      <c r="F38" s="1">
        <v>5</v>
      </c>
      <c r="G38" s="8" t="s">
        <v>45</v>
      </c>
      <c r="H38" s="1">
        <v>50</v>
      </c>
      <c r="I38" s="1">
        <v>18.75</v>
      </c>
      <c r="J38" s="1" t="s">
        <v>41</v>
      </c>
      <c r="K38" s="1" t="s">
        <v>40</v>
      </c>
    </row>
    <row r="39" spans="2:11" ht="12.75">
      <c r="B39" s="1">
        <v>456789</v>
      </c>
      <c r="C39" s="1" t="s">
        <v>22</v>
      </c>
      <c r="D39" s="1" t="s">
        <v>44</v>
      </c>
      <c r="E39" s="7">
        <v>38342</v>
      </c>
      <c r="F39" s="1">
        <v>6</v>
      </c>
      <c r="G39" s="8" t="s">
        <v>45</v>
      </c>
      <c r="H39" s="1">
        <v>50</v>
      </c>
      <c r="I39" s="1">
        <v>18.75</v>
      </c>
      <c r="J39" s="1" t="s">
        <v>41</v>
      </c>
      <c r="K39" s="1" t="s">
        <v>42</v>
      </c>
    </row>
    <row r="40" spans="2:11" ht="12.75">
      <c r="B40" s="1">
        <v>456789</v>
      </c>
      <c r="C40" s="1" t="s">
        <v>22</v>
      </c>
      <c r="D40" s="1" t="s">
        <v>44</v>
      </c>
      <c r="E40" s="7">
        <v>38397</v>
      </c>
      <c r="F40" s="1">
        <v>7</v>
      </c>
      <c r="G40" s="8" t="s">
        <v>45</v>
      </c>
      <c r="H40" s="1">
        <v>50</v>
      </c>
      <c r="I40" s="1">
        <v>20.25</v>
      </c>
      <c r="J40" s="1" t="s">
        <v>41</v>
      </c>
      <c r="K40" s="1" t="s">
        <v>40</v>
      </c>
    </row>
    <row r="41" spans="2:11" ht="12.75">
      <c r="B41" s="1">
        <v>456789</v>
      </c>
      <c r="C41" s="1" t="s">
        <v>22</v>
      </c>
      <c r="D41" s="1" t="s">
        <v>44</v>
      </c>
      <c r="E41" s="7">
        <v>38397</v>
      </c>
      <c r="F41" s="1">
        <v>8</v>
      </c>
      <c r="G41" s="8" t="s">
        <v>45</v>
      </c>
      <c r="H41" s="1">
        <v>50</v>
      </c>
      <c r="I41" s="1">
        <v>20.25</v>
      </c>
      <c r="J41" s="1" t="s">
        <v>41</v>
      </c>
      <c r="K41" s="1" t="s">
        <v>42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&amp;L&amp;8&amp;P of &amp;N&amp;C&amp;"Arial,Bold"&amp;8Confidential&amp;R&amp;8&amp;F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3" width="16.7109375" style="0" customWidth="1"/>
  </cols>
  <sheetData>
    <row r="1" ht="18">
      <c r="A1" s="9" t="s">
        <v>52</v>
      </c>
    </row>
    <row r="3" ht="12.75">
      <c r="A3" s="3" t="s">
        <v>53</v>
      </c>
    </row>
    <row r="4" spans="2:3" ht="12.75">
      <c r="B4" s="2" t="s">
        <v>6</v>
      </c>
      <c r="C4" s="2" t="s">
        <v>7</v>
      </c>
    </row>
    <row r="5" spans="2:3" ht="12.75">
      <c r="B5" s="1" t="s">
        <v>0</v>
      </c>
      <c r="C5" s="5">
        <v>10000</v>
      </c>
    </row>
    <row r="6" spans="2:3" ht="12.75">
      <c r="B6" s="1" t="s">
        <v>1</v>
      </c>
      <c r="C6" s="5">
        <v>15000</v>
      </c>
    </row>
    <row r="7" spans="2:3" ht="12.75">
      <c r="B7" s="1" t="s">
        <v>5</v>
      </c>
      <c r="C7" s="5">
        <v>8000</v>
      </c>
    </row>
    <row r="8" spans="2:3" ht="12.75">
      <c r="B8" s="1" t="s">
        <v>2</v>
      </c>
      <c r="C8" s="5">
        <v>24000</v>
      </c>
    </row>
    <row r="9" spans="2:3" ht="12.75">
      <c r="B9" s="1" t="s">
        <v>3</v>
      </c>
      <c r="C9" s="5">
        <v>18000</v>
      </c>
    </row>
    <row r="10" spans="2:3" ht="12.75">
      <c r="B10" s="1" t="s">
        <v>4</v>
      </c>
      <c r="C10" s="5">
        <v>12000</v>
      </c>
    </row>
    <row r="12" spans="2:3" ht="12.75">
      <c r="B12" s="2" t="s">
        <v>8</v>
      </c>
      <c r="C12" s="2" t="s">
        <v>9</v>
      </c>
    </row>
    <row r="13" spans="2:4" ht="12.75">
      <c r="B13" s="4">
        <f>COUNTIF($B$5:$B$10,"don")</f>
        <v>1</v>
      </c>
      <c r="C13" s="5">
        <f>SUMIF($B$5:$B$10,"don",$C$5:$C$10)</f>
        <v>10000</v>
      </c>
      <c r="D13" t="s">
        <v>54</v>
      </c>
    </row>
    <row r="14" spans="2:4" ht="12.75">
      <c r="B14" s="4">
        <f>COUNTIF($B$5:$B$10,"don*")</f>
        <v>2</v>
      </c>
      <c r="C14" s="5">
        <f>SUMIF($B$5:$B$10,"don*",$C$5:$C$10)</f>
        <v>34000</v>
      </c>
      <c r="D14" t="s">
        <v>55</v>
      </c>
    </row>
    <row r="15" spans="2:4" ht="12.75">
      <c r="B15" s="4">
        <f>COUNTIF($B$5:$B$10,"*don*")</f>
        <v>3</v>
      </c>
      <c r="C15" s="5">
        <f>SUMIF($B$5:$B$10,"*don*",$C$5:$C$10)</f>
        <v>42000</v>
      </c>
      <c r="D15" t="s">
        <v>56</v>
      </c>
    </row>
    <row r="17" ht="12.75">
      <c r="A17" s="3" t="s">
        <v>58</v>
      </c>
    </row>
    <row r="18" spans="1:3" ht="12.75">
      <c r="A18" s="3"/>
      <c r="B18" s="2" t="s">
        <v>6</v>
      </c>
      <c r="C18" s="2" t="s">
        <v>59</v>
      </c>
    </row>
    <row r="19" spans="2:3" ht="12.75">
      <c r="B19" s="1" t="s">
        <v>65</v>
      </c>
      <c r="C19" s="1" t="b">
        <f>OR(COUNTIF(B19,"*A*"),COUNTIF(B19,"*A*"))</f>
        <v>1</v>
      </c>
    </row>
    <row r="20" spans="2:3" ht="12.75">
      <c r="B20" s="1" t="s">
        <v>66</v>
      </c>
      <c r="C20" s="1" t="b">
        <f>OR(COUNTIF(B20,"*A*"),COUNTIF(B20,"*A*"))</f>
        <v>1</v>
      </c>
    </row>
    <row r="21" spans="1:3" ht="12.75">
      <c r="A21" s="3"/>
      <c r="B21" s="1" t="s">
        <v>67</v>
      </c>
      <c r="C21" s="1" t="b">
        <f>OR(COUNTIF(B21,"*A*"),COUNTIF(B21,"*A*"))</f>
        <v>0</v>
      </c>
    </row>
    <row r="22" spans="2:3" ht="12.75">
      <c r="B22" s="1" t="s">
        <v>68</v>
      </c>
      <c r="C22" s="1" t="b">
        <f>OR(COUNTIF(B22,"*A*"),COUNTIF(B22,"*A*"))</f>
        <v>0</v>
      </c>
    </row>
    <row r="23" spans="2:3" ht="12.75">
      <c r="B23" s="1" t="s">
        <v>69</v>
      </c>
      <c r="C23" s="1" t="b">
        <f>OR(COUNTIF(B23,"*A*"),COUNTIF(B23,"*A*"))</f>
        <v>1</v>
      </c>
    </row>
    <row r="25" ht="12.75">
      <c r="A25" s="3" t="s">
        <v>60</v>
      </c>
    </row>
    <row r="26" spans="2:3" ht="12.75">
      <c r="B26" s="2" t="s">
        <v>6</v>
      </c>
      <c r="C26" s="2" t="s">
        <v>61</v>
      </c>
    </row>
    <row r="27" spans="2:4" ht="12.75">
      <c r="B27" s="17" t="s">
        <v>57</v>
      </c>
      <c r="C27" s="1" t="b">
        <f>OR(COUNTIF(B27,"*1*"),COUNTIF(B27,"*2*"))</f>
        <v>1</v>
      </c>
      <c r="D27" t="s">
        <v>62</v>
      </c>
    </row>
    <row r="28" spans="2:4" ht="12.75">
      <c r="B28" s="1">
        <v>123</v>
      </c>
      <c r="C28" s="1" t="b">
        <f>OR(COUNTIF(B28,"*1*"),COUNTIF(B28,"*2*"))</f>
        <v>0</v>
      </c>
      <c r="D28" t="s">
        <v>63</v>
      </c>
    </row>
    <row r="29" spans="2:4" ht="12.75">
      <c r="B29" s="8">
        <v>123</v>
      </c>
      <c r="C29" s="1" t="b">
        <f>OR(COUNTIF(B29,"*1*"),COUNTIF(B29,"*2*"))</f>
        <v>0</v>
      </c>
      <c r="D29" t="s">
        <v>64</v>
      </c>
    </row>
    <row r="30" spans="2:3" ht="12.75">
      <c r="B30" s="1">
        <v>124</v>
      </c>
      <c r="C30" s="1" t="b">
        <f>OR(COUNTIF(B30,"*1*"),COUNTIF(B30,"*2*"))</f>
        <v>0</v>
      </c>
    </row>
    <row r="31" spans="2:3" ht="12.75">
      <c r="B31" s="1">
        <v>351</v>
      </c>
      <c r="C31" s="1" t="b">
        <f>OR(COUNTIF(B31,"*1*"),COUNTIF(B31,"*2*"))</f>
        <v>0</v>
      </c>
    </row>
    <row r="33" ht="12.75">
      <c r="A33" s="3" t="s">
        <v>70</v>
      </c>
    </row>
    <row r="34" ht="12.75">
      <c r="B34" s="2" t="s">
        <v>7</v>
      </c>
    </row>
    <row r="35" ht="12.75">
      <c r="B35" s="19">
        <v>700</v>
      </c>
    </row>
    <row r="36" ht="12.75">
      <c r="B36" s="19">
        <v>150</v>
      </c>
    </row>
    <row r="37" ht="12.75">
      <c r="B37" s="19">
        <v>850</v>
      </c>
    </row>
    <row r="38" ht="12.75">
      <c r="B38" s="19">
        <v>620</v>
      </c>
    </row>
    <row r="39" ht="12.75">
      <c r="B39" s="19">
        <v>350</v>
      </c>
    </row>
    <row r="41" spans="2:3" ht="12.75">
      <c r="B41" t="s">
        <v>72</v>
      </c>
      <c r="C41">
        <f>COUNTIF($B$35:$B$39,"&gt;500")</f>
        <v>3</v>
      </c>
    </row>
    <row r="42" spans="2:3" ht="12.75">
      <c r="B42" t="s">
        <v>73</v>
      </c>
      <c r="C42" s="18">
        <f>SUMIF($B$35:$B$39,"&gt;500",$B$35:$B$39)</f>
        <v>2170</v>
      </c>
    </row>
    <row r="44" ht="12.75">
      <c r="A44" s="3" t="s">
        <v>71</v>
      </c>
    </row>
    <row r="45" spans="2:3" ht="12.75">
      <c r="B45" s="2" t="s">
        <v>75</v>
      </c>
      <c r="C45" s="2" t="s">
        <v>7</v>
      </c>
    </row>
    <row r="46" spans="2:3" ht="12.75">
      <c r="B46" s="7">
        <v>39448</v>
      </c>
      <c r="C46" s="19">
        <v>700</v>
      </c>
    </row>
    <row r="47" spans="2:3" ht="12.75">
      <c r="B47" s="7">
        <v>39455</v>
      </c>
      <c r="C47" s="19">
        <v>150</v>
      </c>
    </row>
    <row r="48" spans="2:3" ht="12.75">
      <c r="B48" s="7">
        <v>39462</v>
      </c>
      <c r="C48" s="19">
        <v>850</v>
      </c>
    </row>
    <row r="49" spans="2:3" ht="12.75">
      <c r="B49" s="7">
        <v>39469</v>
      </c>
      <c r="C49" s="19">
        <v>620</v>
      </c>
    </row>
    <row r="50" spans="2:3" ht="12.75">
      <c r="B50" s="7">
        <v>39476</v>
      </c>
      <c r="C50" s="19">
        <v>350</v>
      </c>
    </row>
    <row r="51" spans="2:3" ht="12.75">
      <c r="B51" s="7">
        <v>39483</v>
      </c>
      <c r="C51" s="20">
        <v>125</v>
      </c>
    </row>
    <row r="52" spans="2:3" ht="12.75">
      <c r="B52" s="7">
        <v>39490</v>
      </c>
      <c r="C52" s="20">
        <v>687</v>
      </c>
    </row>
    <row r="53" spans="2:3" ht="12.75">
      <c r="B53" s="7">
        <v>39497</v>
      </c>
      <c r="C53" s="20">
        <v>550</v>
      </c>
    </row>
    <row r="55" spans="2:3" ht="12.75">
      <c r="B55" t="s">
        <v>74</v>
      </c>
      <c r="C55">
        <f>COUNTIF($B$46:$B$53,"&gt;2/1/08")</f>
        <v>3</v>
      </c>
    </row>
    <row r="56" spans="2:3" ht="12.75">
      <c r="B56" t="s">
        <v>76</v>
      </c>
      <c r="C56" s="18">
        <f>SUMIF($B$46:$B$53,"&gt;2/1/08",$C$46:$C$53)</f>
        <v>1362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Kan</cp:lastModifiedBy>
  <dcterms:created xsi:type="dcterms:W3CDTF">1996-10-14T23:33:28Z</dcterms:created>
  <dcterms:modified xsi:type="dcterms:W3CDTF">2008-08-15T14:06:37Z</dcterms:modified>
  <cp:category/>
  <cp:version/>
  <cp:contentType/>
  <cp:contentStatus/>
</cp:coreProperties>
</file>